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9465" activeTab="0"/>
  </bookViews>
  <sheets>
    <sheet name="НОВАЯ ДК" sheetId="1" r:id="rId1"/>
  </sheets>
  <definedNames>
    <definedName name="_xlnm.Print_Titles" localSheetId="0">'НОВАЯ ДК'!$8:$10</definedName>
  </definedNames>
  <calcPr fullCalcOnLoad="1" refMode="R1C1"/>
</workbook>
</file>

<file path=xl/sharedStrings.xml><?xml version="1.0" encoding="utf-8"?>
<sst xmlns="http://schemas.openxmlformats.org/spreadsheetml/2006/main" count="100" uniqueCount="50">
  <si>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</si>
  <si>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</si>
  <si>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Наименование показателей</t>
  </si>
  <si>
    <t>2012 г. факт</t>
  </si>
  <si>
    <t>2014 г.</t>
  </si>
  <si>
    <t>2015 г.</t>
  </si>
  <si>
    <t>2016 г.</t>
  </si>
  <si>
    <t>2017 г.</t>
  </si>
  <si>
    <t>2018 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</si>
  <si>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</si>
  <si>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</si>
  <si>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</si>
  <si>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</si>
  <si>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</si>
  <si>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</si>
  <si>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</si>
  <si>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</si>
  <si>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</si>
  <si>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</si>
  <si>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</si>
  <si>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</si>
  <si>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Среднесписочная численность работников учреждений культуры, чел.</t>
  </si>
  <si>
    <t>* - прирост фонда оплаты труда с начислениями к 2012 г.</t>
  </si>
  <si>
    <t>к Плану мероприятий ("дорожная карта")
"Повышение эффективности и качества услуг
в сфере культуры
Иркутской области (2013-2018 годы)"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</si>
  <si>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</si>
  <si>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</si>
  <si>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</si>
  <si>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>Показатели нормативов Плана мероприятий ("дорожная карта"), направленных на повышение эффективности сферы культуры</t>
  </si>
  <si>
    <t xml:space="preserve">Приложение </t>
  </si>
  <si>
    <t xml:space="preserve">Муниципальное образование Иркутской области: 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</si>
  <si>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</si>
  <si>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</si>
  <si>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</si>
  <si>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</si>
  <si>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</si>
  <si>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</si>
  <si>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</si>
  <si>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</si>
  <si>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</si>
  <si>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</si>
  <si>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</si>
  <si>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>Зиминского районного муниципального обоазования</t>
  </si>
  <si>
    <t>к постановлению администрации</t>
  </si>
  <si>
    <t>от ____________ 2014 года №_____</t>
  </si>
  <si>
    <t>Зиминское районное муниципальное образование</t>
  </si>
  <si>
    <t>2013 г.
факт</t>
  </si>
  <si>
    <t>2014 -
2018 гг.</t>
  </si>
  <si>
    <t>2014 -
2016 гг.</t>
  </si>
  <si>
    <t>Начальник Финансового управления Зиминского районного муниципального образования</t>
  </si>
  <si>
    <t>Л.Ю. Помогаева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</si>
</sst>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_р_._-;\-* #,##0_р_._-;_-* &quot;-&quot;??_р_._-;_-@_-"/>
    <numFmt numFmtId="168" formatCode="#,##0.0000"/>
    <numFmt numFmtId="169" formatCode="#,##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42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42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8" fillId="13" borderId="0" applyNumberFormat="0" applyBorder="0" applyAlignment="0" applyProtection="0"/>
    <xf numFmtId="0" fontId="9" fillId="27" borderId="0" applyNumberFormat="0" applyBorder="0" applyAlignment="0" applyProtection="0"/>
    <xf numFmtId="0" fontId="42" fillId="2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2" fillId="29" borderId="0" applyNumberFormat="0" applyBorder="0" applyAlignment="0" applyProtection="0"/>
    <xf numFmtId="0" fontId="8" fillId="5" borderId="0" applyNumberFormat="0" applyBorder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8" fillId="24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" borderId="0" applyNumberFormat="0" applyBorder="0" applyAlignment="0" applyProtection="0"/>
    <xf numFmtId="0" fontId="42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27" borderId="0" applyNumberFormat="0" applyBorder="0" applyAlignment="0" applyProtection="0"/>
    <xf numFmtId="0" fontId="42" fillId="3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2" fillId="39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43" fillId="40" borderId="1" applyNumberFormat="0" applyAlignment="0" applyProtection="0"/>
    <xf numFmtId="0" fontId="10" fillId="5" borderId="2" applyNumberFormat="0" applyAlignment="0" applyProtection="0"/>
    <xf numFmtId="0" fontId="44" fillId="41" borderId="3" applyNumberFormat="0" applyAlignment="0" applyProtection="0"/>
    <xf numFmtId="0" fontId="11" fillId="3" borderId="4" applyNumberFormat="0" applyAlignment="0" applyProtection="0"/>
    <xf numFmtId="0" fontId="11" fillId="13" borderId="4" applyNumberFormat="0" applyAlignment="0" applyProtection="0"/>
    <xf numFmtId="0" fontId="45" fillId="41" borderId="1" applyNumberFormat="0" applyAlignment="0" applyProtection="0"/>
    <xf numFmtId="0" fontId="12" fillId="3" borderId="2" applyNumberFormat="0" applyAlignment="0" applyProtection="0"/>
    <xf numFmtId="0" fontId="12" fillId="13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2" borderId="5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>
      <alignment/>
      <protection/>
    </xf>
    <xf numFmtId="49" fontId="1" fillId="13" borderId="5">
      <alignment horizontal="left" vertical="top"/>
      <protection/>
    </xf>
    <xf numFmtId="49" fontId="14" fillId="0" borderId="5">
      <alignment horizontal="left" vertical="top"/>
      <protection/>
    </xf>
    <xf numFmtId="0" fontId="46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47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0" applyNumberFormat="0" applyFill="0" applyAlignment="0" applyProtection="0"/>
    <xf numFmtId="0" fontId="48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2" borderId="5">
      <alignment horizontal="left" vertical="top" wrapText="1"/>
      <protection/>
    </xf>
    <xf numFmtId="0" fontId="14" fillId="0" borderId="5">
      <alignment horizontal="left" vertical="top" wrapText="1"/>
      <protection/>
    </xf>
    <xf numFmtId="0" fontId="1" fillId="2" borderId="5">
      <alignment horizontal="left" vertical="top" wrapText="1"/>
      <protection/>
    </xf>
    <xf numFmtId="0" fontId="1" fillId="43" borderId="5">
      <alignment horizontal="left" vertical="top" wrapText="1"/>
      <protection/>
    </xf>
    <xf numFmtId="0" fontId="1" fillId="44" borderId="5">
      <alignment horizontal="left" vertical="top" wrapText="1"/>
      <protection/>
    </xf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  <xf numFmtId="0" fontId="21" fillId="0" borderId="0">
      <alignment horizontal="left" vertical="top"/>
      <protection/>
    </xf>
    <xf numFmtId="0" fontId="49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50" fillId="46" borderId="17" applyNumberFormat="0" applyAlignment="0" applyProtection="0"/>
    <xf numFmtId="0" fontId="22" fillId="47" borderId="18" applyNumberFormat="0" applyAlignment="0" applyProtection="0"/>
    <xf numFmtId="0" fontId="23" fillId="47" borderId="18" applyNumberFormat="0" applyAlignment="0" applyProtection="0"/>
    <xf numFmtId="0" fontId="5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2" fillId="48" borderId="0" applyNumberFormat="0" applyBorder="0" applyAlignment="0" applyProtection="0"/>
    <xf numFmtId="0" fontId="26" fillId="1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22" borderId="19" applyNumberFormat="0">
      <alignment horizontal="right" vertical="top"/>
      <protection/>
    </xf>
    <xf numFmtId="0" fontId="1" fillId="2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3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40" fillId="0" borderId="0" applyNumberFormat="0" applyFill="0" applyBorder="0" applyAlignment="0" applyProtection="0"/>
    <xf numFmtId="0" fontId="54" fillId="49" borderId="0" applyNumberFormat="0" applyBorder="0" applyAlignment="0" applyProtection="0"/>
    <xf numFmtId="0" fontId="29" fillId="4" borderId="0" applyNumberFormat="0" applyBorder="0" applyAlignment="0" applyProtection="0"/>
    <xf numFmtId="0" fontId="5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0" borderId="20" applyNumberFormat="0" applyFont="0" applyAlignment="0" applyProtection="0"/>
    <xf numFmtId="0" fontId="13" fillId="51" borderId="21" applyNumberFormat="0" applyFont="0" applyAlignment="0" applyProtection="0"/>
    <xf numFmtId="0" fontId="1" fillId="51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0" fillId="18" borderId="5">
      <alignment horizontal="left" vertical="top" wrapText="1"/>
      <protection/>
    </xf>
    <xf numFmtId="49" fontId="31" fillId="0" borderId="5">
      <alignment horizontal="left" vertical="top" wrapText="1"/>
      <protection/>
    </xf>
    <xf numFmtId="0" fontId="56" fillId="0" borderId="22" applyNumberFormat="0" applyFill="0" applyAlignment="0" applyProtection="0"/>
    <xf numFmtId="0" fontId="32" fillId="0" borderId="23" applyNumberFormat="0" applyFill="0" applyAlignment="0" applyProtection="0"/>
    <xf numFmtId="0" fontId="5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8" fillId="52" borderId="0" applyNumberFormat="0" applyBorder="0" applyAlignment="0" applyProtection="0"/>
    <xf numFmtId="0" fontId="34" fillId="6" borderId="0" applyNumberFormat="0" applyBorder="0" applyAlignment="0" applyProtection="0"/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66" fontId="2" fillId="0" borderId="2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top"/>
    </xf>
    <xf numFmtId="3" fontId="7" fillId="0" borderId="0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vertical="center" wrapText="1"/>
    </xf>
    <xf numFmtId="3" fontId="2" fillId="0" borderId="24" xfId="141" applyNumberFormat="1" applyFont="1" applyFill="1" applyBorder="1" applyAlignment="1">
      <alignment horizontal="center" vertical="center"/>
      <protection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0" fontId="2" fillId="0" borderId="0" xfId="0" applyFont="1" applyFill="1" applyBorder="1" applyAlignment="1">
      <alignment vertical="top" wrapText="1"/>
    </xf>
    <xf numFmtId="165" fontId="7" fillId="0" borderId="24" xfId="0" applyNumberFormat="1" applyFont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 wrapText="1"/>
    </xf>
    <xf numFmtId="165" fontId="2" fillId="0" borderId="24" xfId="67" applyNumberFormat="1" applyFont="1" applyFill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 horizontal="center" vertical="center" wrapText="1"/>
    </xf>
    <xf numFmtId="167" fontId="2" fillId="0" borderId="24" xfId="0" applyNumberFormat="1" applyFont="1" applyFill="1" applyBorder="1" applyAlignment="1">
      <alignment horizontal="center" vertical="center"/>
    </xf>
    <xf numFmtId="167" fontId="7" fillId="0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left"/>
    </xf>
    <xf numFmtId="0" fontId="5" fillId="0" borderId="28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2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42"/>
  <sheetViews>
    <sheetView tabSelected="1" view="pageBreakPreview" zoomScale="72" zoomScaleSheetLayoutView="72" zoomScalePageLayoutView="0" workbookViewId="0" topLeftCell="A14">
      <selection activeCell="A39" sqref="A39:D39"/>
    </sheetView>
  </sheetViews>
  <sheetFormatPr defaultColWidth="9.140625" defaultRowHeight="15"/>
  <cols>
    <col min="1" max="1" width="5.140625" style="22" customWidth="1"/>
    <col min="2" max="2" width="64.421875" style="1" customWidth="1"/>
    <col min="3" max="3" width="11.140625" style="1" customWidth="1"/>
    <col min="4" max="4" width="15.28125" style="23" customWidth="1"/>
    <col min="5" max="5" width="14.00390625" style="1" customWidth="1"/>
    <col min="6" max="6" width="15.57421875" style="1" customWidth="1"/>
    <col min="7" max="8" width="14.00390625" style="1" customWidth="1"/>
    <col min="9" max="9" width="14.7109375" style="1" customWidth="1"/>
    <col min="10" max="10" width="12.28125" style="1" customWidth="1"/>
    <col min="11" max="11" width="13.140625" style="1" customWidth="1"/>
    <col min="12" max="16384" width="9.140625" style="1" customWidth="1"/>
  </cols>
  <sheetData>
    <row r="1" spans="8:11" ht="15.75">
      <c r="H1" s="58" t="s">
        <v>28</v>
      </c>
      <c r="I1" s="58"/>
      <c r="J1" s="58"/>
      <c r="K1" s="58"/>
    </row>
    <row r="2" spans="8:11" ht="15.75">
      <c r="H2" s="58" t="s">
        <v>42</v>
      </c>
      <c r="I2" s="58"/>
      <c r="J2" s="58"/>
      <c r="K2" s="58"/>
    </row>
    <row r="3" spans="8:11" ht="15.75">
      <c r="H3" s="59" t="s">
        <v>41</v>
      </c>
      <c r="I3" s="59"/>
      <c r="J3" s="59"/>
      <c r="K3" s="59"/>
    </row>
    <row r="4" spans="8:11" ht="15.75">
      <c r="H4" s="59" t="s">
        <v>43</v>
      </c>
      <c r="I4" s="59"/>
      <c r="J4" s="59"/>
      <c r="K4" s="59"/>
    </row>
    <row r="5" spans="1:11" ht="18.75">
      <c r="A5" s="30"/>
      <c r="B5" s="31"/>
      <c r="C5" s="31"/>
      <c r="D5" s="32"/>
      <c r="E5" s="31"/>
      <c r="F5" s="31"/>
      <c r="G5" s="47"/>
      <c r="H5" s="56" t="s">
        <v>28</v>
      </c>
      <c r="I5" s="56"/>
      <c r="J5" s="56"/>
      <c r="K5" s="56"/>
    </row>
    <row r="6" spans="1:11" ht="70.5" customHeight="1">
      <c r="A6" s="33"/>
      <c r="B6" s="33"/>
      <c r="C6" s="33"/>
      <c r="D6" s="33"/>
      <c r="E6" s="33"/>
      <c r="F6" s="33"/>
      <c r="G6" s="47"/>
      <c r="H6" s="56" t="s">
        <v>23</v>
      </c>
      <c r="I6" s="56"/>
      <c r="J6" s="56"/>
      <c r="K6" s="56"/>
    </row>
    <row r="7" spans="1:11" ht="18.75">
      <c r="A7" s="34"/>
      <c r="B7" s="55" t="s">
        <v>27</v>
      </c>
      <c r="C7" s="55"/>
      <c r="D7" s="55"/>
      <c r="E7" s="55"/>
      <c r="F7" s="55"/>
      <c r="G7" s="55"/>
      <c r="H7" s="55"/>
      <c r="I7" s="55"/>
      <c r="J7" s="55"/>
      <c r="K7" s="55"/>
    </row>
    <row r="8" spans="1:11" ht="23.25" customHeight="1">
      <c r="A8" s="35"/>
      <c r="B8" s="36" t="s">
        <v>29</v>
      </c>
      <c r="C8" s="57" t="s">
        <v>44</v>
      </c>
      <c r="D8" s="57"/>
      <c r="E8" s="57"/>
      <c r="F8" s="57"/>
      <c r="G8" s="57"/>
      <c r="H8" s="57"/>
      <c r="I8" s="57"/>
      <c r="J8" s="57"/>
      <c r="K8" s="57"/>
    </row>
    <row r="9" spans="1:11" ht="26.25" customHeight="1">
      <c r="A9" s="35"/>
      <c r="B9" s="37" t="s">
        <v>0</v>
      </c>
      <c r="C9" s="60" t="s">
        <v>1</v>
      </c>
      <c r="D9" s="60"/>
      <c r="E9" s="60"/>
      <c r="F9" s="60"/>
      <c r="G9" s="35"/>
      <c r="H9" s="35"/>
      <c r="I9" s="35"/>
      <c r="J9" s="35"/>
      <c r="K9" s="35"/>
    </row>
    <row r="10" spans="1:11" ht="31.5">
      <c r="A10" s="2"/>
      <c r="B10" s="3" t="s">
        <v>2</v>
      </c>
      <c r="C10" s="3" t="s">
        <v>3</v>
      </c>
      <c r="D10" s="51" t="s">
        <v>45</v>
      </c>
      <c r="E10" s="3" t="s">
        <v>4</v>
      </c>
      <c r="F10" s="3" t="s">
        <v>5</v>
      </c>
      <c r="G10" s="3" t="s">
        <v>6</v>
      </c>
      <c r="H10" s="3" t="s">
        <v>7</v>
      </c>
      <c r="I10" s="3" t="s">
        <v>8</v>
      </c>
      <c r="J10" s="51" t="s">
        <v>47</v>
      </c>
      <c r="K10" s="51" t="s">
        <v>46</v>
      </c>
    </row>
    <row r="11" spans="1:11" ht="47.25">
      <c r="A11" s="2">
        <v>1</v>
      </c>
      <c r="B11" s="4" t="s">
        <v>9</v>
      </c>
      <c r="C11" s="5" t="s">
        <v>10</v>
      </c>
      <c r="D11" s="6">
        <f aca="true" t="shared" si="0" ref="D11:I11">D12/D13</f>
        <v>97.26315789473684</v>
      </c>
      <c r="E11" s="6">
        <f t="shared" si="0"/>
        <v>105.35114503816794</v>
      </c>
      <c r="F11" s="6">
        <f t="shared" si="0"/>
        <v>105.35114503816794</v>
      </c>
      <c r="G11" s="6">
        <f t="shared" si="0"/>
        <v>105.35114503816794</v>
      </c>
      <c r="H11" s="6">
        <f t="shared" si="0"/>
        <v>105.35114503816794</v>
      </c>
      <c r="I11" s="6">
        <f t="shared" si="0"/>
        <v>107.61013645224172</v>
      </c>
      <c r="J11" s="5" t="s">
        <v>10</v>
      </c>
      <c r="K11" s="5" t="s">
        <v>10</v>
      </c>
    </row>
    <row r="12" spans="1:11" ht="18.75">
      <c r="A12" s="2">
        <v>2</v>
      </c>
      <c r="B12" s="4" t="s">
        <v>11</v>
      </c>
      <c r="C12" s="5" t="s">
        <v>10</v>
      </c>
      <c r="D12" s="29">
        <f aca="true" t="shared" si="1" ref="D12:I12">D14</f>
        <v>13860</v>
      </c>
      <c r="E12" s="29">
        <f t="shared" si="1"/>
        <v>13801</v>
      </c>
      <c r="F12" s="29">
        <f t="shared" si="1"/>
        <v>13801</v>
      </c>
      <c r="G12" s="29">
        <f t="shared" si="1"/>
        <v>13801</v>
      </c>
      <c r="H12" s="29">
        <f t="shared" si="1"/>
        <v>13801</v>
      </c>
      <c r="I12" s="29">
        <f t="shared" si="1"/>
        <v>13801</v>
      </c>
      <c r="J12" s="5" t="s">
        <v>10</v>
      </c>
      <c r="K12" s="5" t="s">
        <v>10</v>
      </c>
    </row>
    <row r="13" spans="1:11" ht="31.5">
      <c r="A13" s="2">
        <v>3</v>
      </c>
      <c r="B13" s="4" t="s">
        <v>12</v>
      </c>
      <c r="C13" s="5" t="s">
        <v>10</v>
      </c>
      <c r="D13" s="12">
        <v>142.5</v>
      </c>
      <c r="E13" s="12">
        <v>131</v>
      </c>
      <c r="F13" s="12">
        <v>131</v>
      </c>
      <c r="G13" s="12">
        <v>131</v>
      </c>
      <c r="H13" s="12">
        <v>131</v>
      </c>
      <c r="I13" s="12">
        <v>128.25</v>
      </c>
      <c r="J13" s="5" t="s">
        <v>10</v>
      </c>
      <c r="K13" s="5" t="s">
        <v>10</v>
      </c>
    </row>
    <row r="14" spans="1:11" ht="31.5">
      <c r="A14" s="2">
        <v>4</v>
      </c>
      <c r="B14" s="4" t="s">
        <v>40</v>
      </c>
      <c r="C14" s="38">
        <v>13626</v>
      </c>
      <c r="D14" s="29">
        <v>13860</v>
      </c>
      <c r="E14" s="52">
        <v>13801</v>
      </c>
      <c r="F14" s="53">
        <v>13801</v>
      </c>
      <c r="G14" s="53">
        <v>13801</v>
      </c>
      <c r="H14" s="53">
        <v>13801</v>
      </c>
      <c r="I14" s="53">
        <v>13801</v>
      </c>
      <c r="J14" s="5" t="s">
        <v>10</v>
      </c>
      <c r="K14" s="5" t="s">
        <v>10</v>
      </c>
    </row>
    <row r="15" spans="1:11" ht="47.25">
      <c r="A15" s="2">
        <v>5</v>
      </c>
      <c r="B15" s="4" t="s">
        <v>13</v>
      </c>
      <c r="C15" s="42" t="s">
        <v>10</v>
      </c>
      <c r="D15" s="54"/>
      <c r="E15" s="54"/>
      <c r="F15" s="54"/>
      <c r="G15" s="54"/>
      <c r="H15" s="54"/>
      <c r="I15" s="54"/>
      <c r="J15" s="5" t="s">
        <v>10</v>
      </c>
      <c r="K15" s="5" t="s">
        <v>10</v>
      </c>
    </row>
    <row r="16" spans="1:11" ht="47.25">
      <c r="A16" s="2">
        <v>6</v>
      </c>
      <c r="B16" s="4" t="s">
        <v>14</v>
      </c>
      <c r="C16" s="5" t="s">
        <v>10</v>
      </c>
      <c r="D16" s="24">
        <v>53</v>
      </c>
      <c r="E16" s="25">
        <v>59</v>
      </c>
      <c r="F16" s="26">
        <v>65</v>
      </c>
      <c r="G16" s="26">
        <v>74</v>
      </c>
      <c r="H16" s="26">
        <v>85</v>
      </c>
      <c r="I16" s="26">
        <v>100</v>
      </c>
      <c r="J16" s="5" t="s">
        <v>10</v>
      </c>
      <c r="K16" s="5" t="s">
        <v>10</v>
      </c>
    </row>
    <row r="17" spans="1:11" s="46" customFormat="1" ht="47.25">
      <c r="A17" s="18">
        <v>7</v>
      </c>
      <c r="B17" s="15" t="s">
        <v>24</v>
      </c>
      <c r="C17" s="27" t="s">
        <v>25</v>
      </c>
      <c r="D17" s="27">
        <v>70.3</v>
      </c>
      <c r="E17" s="27">
        <v>70.3</v>
      </c>
      <c r="F17" s="27">
        <v>73.7</v>
      </c>
      <c r="G17" s="27">
        <v>82.4</v>
      </c>
      <c r="H17" s="27">
        <v>100</v>
      </c>
      <c r="I17" s="27">
        <v>100</v>
      </c>
      <c r="J17" s="27" t="s">
        <v>10</v>
      </c>
      <c r="K17" s="27" t="s">
        <v>10</v>
      </c>
    </row>
    <row r="18" spans="1:11" ht="18.75">
      <c r="A18" s="2">
        <v>8</v>
      </c>
      <c r="B18" s="4" t="s">
        <v>26</v>
      </c>
      <c r="C18" s="5" t="s">
        <v>10</v>
      </c>
      <c r="D18" s="27">
        <v>61</v>
      </c>
      <c r="E18" s="28">
        <v>64.9</v>
      </c>
      <c r="F18" s="28">
        <v>73.7</v>
      </c>
      <c r="G18" s="28">
        <v>82.4</v>
      </c>
      <c r="H18" s="28">
        <v>91.2</v>
      </c>
      <c r="I18" s="28">
        <v>100</v>
      </c>
      <c r="J18" s="5" t="s">
        <v>10</v>
      </c>
      <c r="K18" s="5" t="s">
        <v>10</v>
      </c>
    </row>
    <row r="19" spans="1:11" ht="31.5">
      <c r="A19" s="18">
        <v>9</v>
      </c>
      <c r="B19" s="4" t="s">
        <v>15</v>
      </c>
      <c r="C19" s="12">
        <v>25365</v>
      </c>
      <c r="D19" s="40">
        <v>29229.4</v>
      </c>
      <c r="E19" s="40">
        <v>31823.3</v>
      </c>
      <c r="F19" s="40">
        <v>35300.2</v>
      </c>
      <c r="G19" s="40">
        <v>39238.9</v>
      </c>
      <c r="H19" s="14">
        <v>44274</v>
      </c>
      <c r="I19" s="14">
        <v>49298</v>
      </c>
      <c r="J19" s="5" t="s">
        <v>10</v>
      </c>
      <c r="K19" s="5" t="s">
        <v>10</v>
      </c>
    </row>
    <row r="20" spans="1:11" ht="18.75">
      <c r="A20" s="2">
        <v>10</v>
      </c>
      <c r="B20" s="4" t="s">
        <v>16</v>
      </c>
      <c r="C20" s="5" t="s">
        <v>10</v>
      </c>
      <c r="D20" s="12">
        <f aca="true" t="shared" si="2" ref="D20:I20">D19/C19*100</f>
        <v>115.23516656810567</v>
      </c>
      <c r="E20" s="12">
        <f t="shared" si="2"/>
        <v>108.8742841112031</v>
      </c>
      <c r="F20" s="12">
        <f t="shared" si="2"/>
        <v>110.92564253235837</v>
      </c>
      <c r="G20" s="12">
        <f t="shared" si="2"/>
        <v>111.15772715168755</v>
      </c>
      <c r="H20" s="12">
        <f t="shared" si="2"/>
        <v>112.83190915137784</v>
      </c>
      <c r="I20" s="12">
        <f t="shared" si="2"/>
        <v>111.34751773049645</v>
      </c>
      <c r="J20" s="5" t="s">
        <v>10</v>
      </c>
      <c r="K20" s="5" t="s">
        <v>10</v>
      </c>
    </row>
    <row r="21" spans="1:11" ht="31.5">
      <c r="A21" s="18">
        <v>11</v>
      </c>
      <c r="B21" s="4" t="s">
        <v>17</v>
      </c>
      <c r="C21" s="12">
        <v>10173.8</v>
      </c>
      <c r="D21" s="12">
        <v>14639.3</v>
      </c>
      <c r="E21" s="12">
        <v>19438.2</v>
      </c>
      <c r="F21" s="48">
        <v>24485.7</v>
      </c>
      <c r="G21" s="48">
        <v>30431</v>
      </c>
      <c r="H21" s="48">
        <v>38002.7</v>
      </c>
      <c r="I21" s="48">
        <v>46398.1</v>
      </c>
      <c r="J21" s="5" t="s">
        <v>10</v>
      </c>
      <c r="K21" s="5" t="s">
        <v>10</v>
      </c>
    </row>
    <row r="22" spans="1:11" ht="18.75">
      <c r="A22" s="2">
        <v>12</v>
      </c>
      <c r="B22" s="4" t="s">
        <v>16</v>
      </c>
      <c r="C22" s="49" t="s">
        <v>10</v>
      </c>
      <c r="D22" s="13">
        <f aca="true" t="shared" si="3" ref="D22:I22">D21/C21*100</f>
        <v>143.89215435727064</v>
      </c>
      <c r="E22" s="13">
        <f t="shared" si="3"/>
        <v>132.7809389793228</v>
      </c>
      <c r="F22" s="13">
        <f t="shared" si="3"/>
        <v>125.96691051640585</v>
      </c>
      <c r="G22" s="13">
        <f t="shared" si="3"/>
        <v>124.28070261417889</v>
      </c>
      <c r="H22" s="13">
        <f t="shared" si="3"/>
        <v>124.88153527652722</v>
      </c>
      <c r="I22" s="13">
        <f t="shared" si="3"/>
        <v>122.09158822925741</v>
      </c>
      <c r="J22" s="5" t="s">
        <v>10</v>
      </c>
      <c r="K22" s="5" t="s">
        <v>10</v>
      </c>
    </row>
    <row r="23" spans="1:11" ht="31.5">
      <c r="A23" s="18">
        <v>13</v>
      </c>
      <c r="B23" s="4" t="s">
        <v>18</v>
      </c>
      <c r="C23" s="5" t="s">
        <v>10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" t="s">
        <v>10</v>
      </c>
      <c r="K23" s="5" t="s">
        <v>10</v>
      </c>
    </row>
    <row r="24" spans="1:11" s="17" customFormat="1" ht="18.75">
      <c r="A24" s="2">
        <v>14</v>
      </c>
      <c r="B24" s="15" t="s">
        <v>19</v>
      </c>
      <c r="C24" s="16">
        <v>1.302</v>
      </c>
      <c r="D24" s="16">
        <v>1.302</v>
      </c>
      <c r="E24" s="16">
        <v>1.302</v>
      </c>
      <c r="F24" s="16">
        <v>1.302</v>
      </c>
      <c r="G24" s="16">
        <v>1.302</v>
      </c>
      <c r="H24" s="16">
        <v>1.302</v>
      </c>
      <c r="I24" s="16">
        <v>1.302</v>
      </c>
      <c r="J24" s="5" t="s">
        <v>10</v>
      </c>
      <c r="K24" s="5" t="s">
        <v>10</v>
      </c>
    </row>
    <row r="25" spans="1:11" s="17" customFormat="1" ht="15.75">
      <c r="A25" s="18">
        <v>15</v>
      </c>
      <c r="B25" s="15" t="s">
        <v>30</v>
      </c>
      <c r="C25" s="39">
        <v>24161.3</v>
      </c>
      <c r="D25" s="39">
        <f aca="true" t="shared" si="4" ref="D25:I25">D13*D21*12*D24/1000</f>
        <v>32593.230306</v>
      </c>
      <c r="E25" s="39">
        <f t="shared" si="4"/>
        <v>39785.01922080001</v>
      </c>
      <c r="F25" s="39">
        <f t="shared" si="4"/>
        <v>50115.95956080001</v>
      </c>
      <c r="G25" s="39">
        <f t="shared" si="4"/>
        <v>62284.46666400001</v>
      </c>
      <c r="H25" s="39">
        <f t="shared" si="4"/>
        <v>77781.79820879998</v>
      </c>
      <c r="I25" s="39">
        <f t="shared" si="4"/>
        <v>92971.4920218</v>
      </c>
      <c r="J25" s="12">
        <f>SUM(E25:G25)</f>
        <v>152185.44544560002</v>
      </c>
      <c r="K25" s="40">
        <f>SUM(E25:I25)</f>
        <v>322938.7356762</v>
      </c>
    </row>
    <row r="26" spans="1:11" s="17" customFormat="1" ht="31.5">
      <c r="A26" s="2">
        <v>16</v>
      </c>
      <c r="B26" s="15" t="s">
        <v>31</v>
      </c>
      <c r="C26" s="3" t="s">
        <v>10</v>
      </c>
      <c r="D26" s="39">
        <f>D25-C25</f>
        <v>8431.930306000002</v>
      </c>
      <c r="E26" s="39">
        <f>E25-$D25</f>
        <v>7191.788914800007</v>
      </c>
      <c r="F26" s="39">
        <f>F25-$D25</f>
        <v>17522.729254800008</v>
      </c>
      <c r="G26" s="39">
        <f>G25-$D25</f>
        <v>29691.236358000006</v>
      </c>
      <c r="H26" s="39">
        <f>H25-$D25</f>
        <v>45188.56790279999</v>
      </c>
      <c r="I26" s="39">
        <f>I25-$D25</f>
        <v>60378.26171580001</v>
      </c>
      <c r="J26" s="12">
        <f>SUM(E26:G26)</f>
        <v>54405.75452760002</v>
      </c>
      <c r="K26" s="40">
        <f>SUM(E26:I26)</f>
        <v>159972.5841462</v>
      </c>
    </row>
    <row r="27" spans="1:11" s="17" customFormat="1" ht="18.75">
      <c r="A27" s="18">
        <v>17</v>
      </c>
      <c r="B27" s="15" t="s">
        <v>20</v>
      </c>
      <c r="C27" s="7"/>
      <c r="D27" s="8"/>
      <c r="E27" s="9"/>
      <c r="F27" s="9"/>
      <c r="G27" s="9"/>
      <c r="H27" s="9"/>
      <c r="I27" s="9"/>
      <c r="J27" s="10"/>
      <c r="K27" s="11"/>
    </row>
    <row r="28" spans="1:11" s="17" customFormat="1" ht="47.25">
      <c r="A28" s="2">
        <v>18</v>
      </c>
      <c r="B28" s="41" t="s">
        <v>32</v>
      </c>
      <c r="C28" s="3" t="s">
        <v>10</v>
      </c>
      <c r="D28" s="12">
        <f aca="true" t="shared" si="5" ref="D28:I28">D26-D33</f>
        <v>8431.930306000002</v>
      </c>
      <c r="E28" s="12">
        <f t="shared" si="5"/>
        <v>7191.788914800007</v>
      </c>
      <c r="F28" s="12">
        <f t="shared" si="5"/>
        <v>17522.729254800008</v>
      </c>
      <c r="G28" s="12">
        <f t="shared" si="5"/>
        <v>29691.236358000006</v>
      </c>
      <c r="H28" s="12">
        <f t="shared" si="5"/>
        <v>45188.56790279999</v>
      </c>
      <c r="I28" s="12">
        <f t="shared" si="5"/>
        <v>60378.26171580001</v>
      </c>
      <c r="J28" s="12">
        <f aca="true" t="shared" si="6" ref="J28:J35">SUM(E28:G28)</f>
        <v>54405.75452760002</v>
      </c>
      <c r="K28" s="40">
        <f aca="true" t="shared" si="7" ref="K28:K35">SUM(E28:I28)</f>
        <v>159972.5841462</v>
      </c>
    </row>
    <row r="29" spans="1:11" s="17" customFormat="1" ht="31.5">
      <c r="A29" s="18">
        <v>19</v>
      </c>
      <c r="B29" s="41" t="s">
        <v>33</v>
      </c>
      <c r="C29" s="3" t="s">
        <v>10</v>
      </c>
      <c r="D29" s="13">
        <f aca="true" t="shared" si="8" ref="D29:I29">SUM(D30:D32)</f>
        <v>2460.479</v>
      </c>
      <c r="E29" s="13">
        <f t="shared" si="8"/>
        <v>3492.5780232000006</v>
      </c>
      <c r="F29" s="13">
        <f t="shared" si="8"/>
        <v>4399.4926332000005</v>
      </c>
      <c r="G29" s="13">
        <f t="shared" si="8"/>
        <v>5467.720356000001</v>
      </c>
      <c r="H29" s="13">
        <f t="shared" si="8"/>
        <v>6828.1731252</v>
      </c>
      <c r="I29" s="13">
        <f t="shared" si="8"/>
        <v>10330.165780199999</v>
      </c>
      <c r="J29" s="12">
        <f t="shared" si="6"/>
        <v>13359.7910124</v>
      </c>
      <c r="K29" s="40">
        <f t="shared" si="7"/>
        <v>30518.129917799997</v>
      </c>
    </row>
    <row r="30" spans="1:11" s="17" customFormat="1" ht="15.75">
      <c r="A30" s="2">
        <v>20</v>
      </c>
      <c r="B30" s="41" t="s">
        <v>35</v>
      </c>
      <c r="C30" s="3" t="s">
        <v>10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f t="shared" si="6"/>
        <v>0</v>
      </c>
      <c r="K30" s="40">
        <f t="shared" si="7"/>
        <v>0</v>
      </c>
    </row>
    <row r="31" spans="1:11" s="17" customFormat="1" ht="31.5">
      <c r="A31" s="18">
        <v>21</v>
      </c>
      <c r="B31" s="41" t="s">
        <v>34</v>
      </c>
      <c r="C31" s="3" t="s">
        <v>10</v>
      </c>
      <c r="D31" s="13">
        <v>2424.479</v>
      </c>
      <c r="E31" s="13">
        <f>($D$13-E13)*E21*E24*12/1000</f>
        <v>3492.5780232000006</v>
      </c>
      <c r="F31" s="13">
        <f>($D$13-F13)*F21*F24*12/1000</f>
        <v>4399.4926332000005</v>
      </c>
      <c r="G31" s="13">
        <f>($D$13-G13)*G21*G24*12/1000</f>
        <v>5467.720356000001</v>
      </c>
      <c r="H31" s="13">
        <f>($D$13-H13)*H21*H24*12/1000</f>
        <v>6828.1731252</v>
      </c>
      <c r="I31" s="13">
        <f>($D$13-I13)*I21*I24*12/1000</f>
        <v>10330.165780199999</v>
      </c>
      <c r="J31" s="12">
        <f t="shared" si="6"/>
        <v>13359.7910124</v>
      </c>
      <c r="K31" s="40">
        <f t="shared" si="7"/>
        <v>30518.129917799997</v>
      </c>
    </row>
    <row r="32" spans="1:11" s="17" customFormat="1" ht="31.5">
      <c r="A32" s="2">
        <v>22</v>
      </c>
      <c r="B32" s="41" t="s">
        <v>37</v>
      </c>
      <c r="C32" s="3" t="s">
        <v>10</v>
      </c>
      <c r="D32" s="13">
        <v>36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2">
        <f t="shared" si="6"/>
        <v>0</v>
      </c>
      <c r="K32" s="40">
        <f t="shared" si="7"/>
        <v>0</v>
      </c>
    </row>
    <row r="33" spans="1:11" s="17" customFormat="1" ht="15.75">
      <c r="A33" s="18">
        <v>23</v>
      </c>
      <c r="B33" s="15" t="s">
        <v>36</v>
      </c>
      <c r="C33" s="3" t="s">
        <v>10</v>
      </c>
      <c r="D33" s="13">
        <f aca="true" t="shared" si="9" ref="D33:I33">D26*D23/100</f>
        <v>0</v>
      </c>
      <c r="E33" s="13">
        <f t="shared" si="9"/>
        <v>0</v>
      </c>
      <c r="F33" s="13">
        <f t="shared" si="9"/>
        <v>0</v>
      </c>
      <c r="G33" s="13">
        <f t="shared" si="9"/>
        <v>0</v>
      </c>
      <c r="H33" s="13">
        <f t="shared" si="9"/>
        <v>0</v>
      </c>
      <c r="I33" s="13">
        <f t="shared" si="9"/>
        <v>0</v>
      </c>
      <c r="J33" s="12">
        <f t="shared" si="6"/>
        <v>0</v>
      </c>
      <c r="K33" s="40">
        <f t="shared" si="7"/>
        <v>0</v>
      </c>
    </row>
    <row r="34" spans="1:11" s="17" customFormat="1" ht="47.25">
      <c r="A34" s="2">
        <v>24</v>
      </c>
      <c r="B34" s="15" t="s">
        <v>38</v>
      </c>
      <c r="C34" s="3" t="s">
        <v>10</v>
      </c>
      <c r="D34" s="4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12">
        <f>SUM(E34:G34)</f>
        <v>0</v>
      </c>
      <c r="K34" s="40">
        <f t="shared" si="7"/>
        <v>0</v>
      </c>
    </row>
    <row r="35" spans="1:11" s="17" customFormat="1" ht="31.5">
      <c r="A35" s="18">
        <v>25</v>
      </c>
      <c r="B35" s="15" t="s">
        <v>39</v>
      </c>
      <c r="C35" s="3" t="s">
        <v>10</v>
      </c>
      <c r="D35" s="12">
        <f aca="true" t="shared" si="10" ref="D35:I35">SUM(D28,D33,D34)</f>
        <v>8431.930306000002</v>
      </c>
      <c r="E35" s="12">
        <f t="shared" si="10"/>
        <v>7191.788914800007</v>
      </c>
      <c r="F35" s="12">
        <f t="shared" si="10"/>
        <v>17522.729254800008</v>
      </c>
      <c r="G35" s="12">
        <f t="shared" si="10"/>
        <v>29691.236358000006</v>
      </c>
      <c r="H35" s="12">
        <f t="shared" si="10"/>
        <v>45188.56790279999</v>
      </c>
      <c r="I35" s="12">
        <f t="shared" si="10"/>
        <v>60378.26171580001</v>
      </c>
      <c r="J35" s="12">
        <f t="shared" si="6"/>
        <v>54405.75452760002</v>
      </c>
      <c r="K35" s="40">
        <f t="shared" si="7"/>
        <v>159972.5841462</v>
      </c>
    </row>
    <row r="36" spans="1:11" s="17" customFormat="1" ht="31.5">
      <c r="A36" s="18">
        <v>26</v>
      </c>
      <c r="B36" s="4" t="s">
        <v>21</v>
      </c>
      <c r="C36" s="3" t="s">
        <v>10</v>
      </c>
      <c r="D36" s="12">
        <f aca="true" t="shared" si="11" ref="D36:I36">D13</f>
        <v>142.5</v>
      </c>
      <c r="E36" s="12">
        <f t="shared" si="11"/>
        <v>131</v>
      </c>
      <c r="F36" s="12">
        <f t="shared" si="11"/>
        <v>131</v>
      </c>
      <c r="G36" s="12">
        <f t="shared" si="11"/>
        <v>131</v>
      </c>
      <c r="H36" s="12">
        <f t="shared" si="11"/>
        <v>131</v>
      </c>
      <c r="I36" s="12">
        <f t="shared" si="11"/>
        <v>128.25</v>
      </c>
      <c r="J36" s="3" t="s">
        <v>10</v>
      </c>
      <c r="K36" s="3" t="s">
        <v>10</v>
      </c>
    </row>
    <row r="37" spans="1:11" s="17" customFormat="1" ht="15.75">
      <c r="A37" s="65" t="s">
        <v>22</v>
      </c>
      <c r="B37" s="65"/>
      <c r="C37" s="65"/>
      <c r="D37" s="61"/>
      <c r="E37" s="61"/>
      <c r="F37" s="61"/>
      <c r="G37" s="61"/>
      <c r="H37" s="61"/>
      <c r="I37" s="61"/>
      <c r="J37" s="62"/>
      <c r="K37" s="62"/>
    </row>
    <row r="38" spans="1:11" s="17" customFormat="1" ht="15.75">
      <c r="A38" s="64"/>
      <c r="B38" s="63"/>
      <c r="C38" s="62"/>
      <c r="D38" s="61"/>
      <c r="E38" s="61"/>
      <c r="F38" s="61"/>
      <c r="G38" s="61"/>
      <c r="H38" s="61"/>
      <c r="I38" s="61"/>
      <c r="J38" s="62"/>
      <c r="K38" s="62"/>
    </row>
    <row r="39" spans="1:11" s="17" customFormat="1" ht="15.75">
      <c r="A39" s="67" t="s">
        <v>48</v>
      </c>
      <c r="B39" s="67"/>
      <c r="C39" s="67"/>
      <c r="D39" s="67"/>
      <c r="E39" s="61"/>
      <c r="F39" s="61"/>
      <c r="G39" s="66" t="s">
        <v>49</v>
      </c>
      <c r="H39" s="66"/>
      <c r="I39" s="61"/>
      <c r="J39" s="62"/>
      <c r="K39" s="62"/>
    </row>
    <row r="40" spans="1:11" s="17" customFormat="1" ht="15.75">
      <c r="A40" s="65"/>
      <c r="B40" s="65"/>
      <c r="C40" s="65"/>
      <c r="D40" s="19"/>
      <c r="E40" s="19"/>
      <c r="F40" s="19"/>
      <c r="G40" s="19"/>
      <c r="H40" s="19"/>
      <c r="I40" s="19"/>
      <c r="J40" s="43"/>
      <c r="K40" s="43"/>
    </row>
    <row r="41" spans="1:9" s="17" customFormat="1" ht="15.75">
      <c r="A41" s="44"/>
      <c r="D41" s="20"/>
      <c r="E41" s="45"/>
      <c r="F41" s="45"/>
      <c r="G41" s="45"/>
      <c r="H41" s="45"/>
      <c r="I41" s="21"/>
    </row>
    <row r="42" spans="1:9" s="17" customFormat="1" ht="15.75">
      <c r="A42" s="44"/>
      <c r="D42" s="20"/>
      <c r="E42" s="21"/>
      <c r="F42" s="21"/>
      <c r="G42" s="21"/>
      <c r="H42" s="21"/>
      <c r="I42" s="21"/>
    </row>
  </sheetData>
  <sheetProtection/>
  <mergeCells count="13">
    <mergeCell ref="A37:C37"/>
    <mergeCell ref="G39:H39"/>
    <mergeCell ref="A39:D39"/>
    <mergeCell ref="A40:C40"/>
    <mergeCell ref="B7:K7"/>
    <mergeCell ref="H5:K5"/>
    <mergeCell ref="H6:K6"/>
    <mergeCell ref="C8:K8"/>
    <mergeCell ref="H1:K1"/>
    <mergeCell ref="H2:K2"/>
    <mergeCell ref="H3:K3"/>
    <mergeCell ref="H4:K4"/>
    <mergeCell ref="C9:F9"/>
  </mergeCells>
  <conditionalFormatting sqref="D21:I21 D12:I19 G36:H38 I36:I39 E36:F39 D36:D38">
    <cfRule type="cellIs" priority="1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2014-09-11T01:39:31Z</cp:lastPrinted>
  <dcterms:created xsi:type="dcterms:W3CDTF">2014-04-15T09:16:04Z</dcterms:created>
  <dcterms:modified xsi:type="dcterms:W3CDTF">2014-09-11T01:42:30Z</dcterms:modified>
  <cp:category/>
  <cp:version/>
  <cp:contentType/>
  <cp:contentStatus/>
</cp:coreProperties>
</file>